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75" yWindow="-75" windowWidth="10905" windowHeight="121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0" i="1" l="1"/>
  <c r="D69" i="1" l="1"/>
  <c r="D32" i="1" l="1"/>
  <c r="D31" i="1"/>
  <c r="D50" i="1"/>
  <c r="D25" i="1"/>
  <c r="D46" i="1"/>
  <c r="D36" i="1" s="1"/>
  <c r="D17" i="1"/>
  <c r="D14" i="1" s="1"/>
  <c r="D23" i="1" l="1"/>
  <c r="D13" i="1" s="1"/>
  <c r="D60" i="1"/>
  <c r="D54" i="1"/>
  <c r="D12" i="1" l="1"/>
</calcChain>
</file>

<file path=xl/sharedStrings.xml><?xml version="1.0" encoding="utf-8"?>
<sst xmlns="http://schemas.openxmlformats.org/spreadsheetml/2006/main" count="180" uniqueCount="127">
  <si>
    <t>Информация</t>
  </si>
  <si>
    <t>о структуре и объёмах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</si>
  <si>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</t>
  </si>
  <si>
    <t>АО "Трест Гидромонтаж"</t>
  </si>
  <si>
    <t>ИНН</t>
  </si>
  <si>
    <t>КПП</t>
  </si>
  <si>
    <t>№</t>
  </si>
  <si>
    <t>Показатель</t>
  </si>
  <si>
    <t>Ед. изм.</t>
  </si>
  <si>
    <t>п/п</t>
  </si>
  <si>
    <t>факт</t>
  </si>
  <si>
    <t>I</t>
  </si>
  <si>
    <t>Структура затрат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</si>
  <si>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</si>
  <si>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</si>
  <si>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</si>
  <si>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</si>
  <si>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</si>
  <si>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</si>
  <si>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</si>
  <si>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</si>
  <si>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</si>
  <si>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</si>
  <si>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</si>
  <si>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</si>
  <si>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</si>
  <si>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</si>
  <si>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</si>
  <si>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</si>
  <si>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</si>
  <si>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</si>
  <si>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</si>
  <si>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расшифровкой), всего</t>
  </si>
  <si>
    <t>работы и услуги производственного характера</t>
  </si>
  <si>
    <t>работы и услуги непроизводственного характера</t>
  </si>
  <si>
    <t>обеспечение нормальных условий труда и техники безопасности</t>
  </si>
  <si>
    <t>расходы на обучение персонала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</si>
  <si>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</si>
  <si>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</si>
  <si>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</si>
  <si>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</si>
  <si>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</si>
  <si>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</t>
  </si>
  <si>
    <t>общеэксплуатационные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</si>
  <si>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</si>
  <si>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</si>
  <si>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</si>
  <si>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</si>
  <si>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</si>
  <si>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</si>
  <si>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</si>
  <si>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ЕАС"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</si>
  <si>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</si>
  <si>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</si>
  <si>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</si>
  <si>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</si>
  <si>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</si>
  <si>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</si>
  <si>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</si>
  <si>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</si>
  <si>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</si>
  <si>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</si>
  <si>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</si>
  <si>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</si>
  <si>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</si>
  <si>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</si>
  <si>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</si>
  <si>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</si>
  <si>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</si>
  <si>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</si>
  <si>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</si>
  <si>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</si>
  <si>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</si>
  <si>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</si>
  <si>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</si>
  <si>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</si>
  <si>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</si>
  <si>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</si>
  <si>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1.1.1.3.1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</si>
  <si>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</si>
  <si>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</si>
  <si>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</si>
  <si>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Объём технологических потерь</t>
  </si>
  <si>
    <t>МВт.ч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</si>
  <si>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</si>
  <si>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</si>
  <si>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объёмов затрат на оказание услуг по передаче электрической энергии сетевыми организациями</t>
  </si>
  <si>
    <t>Х</t>
  </si>
  <si>
    <t xml:space="preserve">1 </t>
  </si>
  <si>
    <t>Общее количество точек подключения на конец года</t>
  </si>
  <si>
    <t>шт</t>
  </si>
  <si>
    <t>2</t>
  </si>
  <si>
    <t>Трансформаторная мощность подстанций, всего</t>
  </si>
  <si>
    <t>Мва</t>
  </si>
  <si>
    <t>2.n</t>
  </si>
  <si>
    <r>
      <t xml:space="preserve">в том числе трансформаторная мощность подстанций на </t>
    </r>
    <r>
      <rPr>
        <sz val="12"/>
        <rFont val="Calibri"/>
        <family val="2"/>
        <charset val="204"/>
      </rPr>
      <t>ⁱ</t>
    </r>
    <r>
      <rPr>
        <sz val="12"/>
        <rFont val="Calibri"/>
        <family val="2"/>
        <charset val="204"/>
        <scheme val="minor"/>
      </rPr>
      <t xml:space="preserve"> уровне напряжения </t>
    </r>
  </si>
  <si>
    <t>3</t>
  </si>
  <si>
    <t>Количество условных единиц по линиям электропередач, всего</t>
  </si>
  <si>
    <t>у.е.</t>
  </si>
  <si>
    <t>3.n</t>
  </si>
  <si>
    <r>
      <t xml:space="preserve">в том числе количество условных единиц по линиям электропередач на </t>
    </r>
    <r>
      <rPr>
        <sz val="12"/>
        <rFont val="Calibri"/>
        <family val="2"/>
        <charset val="204"/>
      </rPr>
      <t>ⁱ</t>
    </r>
    <r>
      <rPr>
        <sz val="10.8"/>
        <rFont val="Calibri"/>
        <family val="2"/>
        <charset val="204"/>
      </rPr>
      <t xml:space="preserve"> уровне напряжения</t>
    </r>
  </si>
  <si>
    <t>4</t>
  </si>
  <si>
    <t>Количество условных единиц по подстанциям, всего</t>
  </si>
  <si>
    <t>4.n</t>
  </si>
  <si>
    <r>
      <t xml:space="preserve">в том числе количество условных единиц по подстанциям на </t>
    </r>
    <r>
      <rPr>
        <sz val="12"/>
        <rFont val="Calibri"/>
        <family val="2"/>
        <charset val="204"/>
      </rPr>
      <t>ⁱ</t>
    </r>
    <r>
      <rPr>
        <sz val="10.8"/>
        <rFont val="Calibri"/>
        <family val="2"/>
        <charset val="204"/>
      </rPr>
      <t xml:space="preserve"> уровне напряжения</t>
    </r>
  </si>
  <si>
    <t>5</t>
  </si>
  <si>
    <t>Длина линий электропередач, всего</t>
  </si>
  <si>
    <t>км</t>
  </si>
  <si>
    <t>5.n</t>
  </si>
  <si>
    <r>
      <t xml:space="preserve">в том числе длина линий электропередач  на </t>
    </r>
    <r>
      <rPr>
        <sz val="12"/>
        <rFont val="Calibri"/>
        <family val="2"/>
        <charset val="204"/>
      </rPr>
      <t>ⁱ</t>
    </r>
    <r>
      <rPr>
        <sz val="10.8"/>
        <rFont val="Calibri"/>
        <family val="2"/>
        <charset val="204"/>
      </rPr>
      <t xml:space="preserve"> уровне напряжения</t>
    </r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</si>
  <si>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</si>
  <si>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</si>
  <si>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</si>
  <si>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</si>
  <si>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</si>
  <si>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</si>
  <si>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</si>
  <si>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</si>
  <si>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</t>
  </si>
  <si>
    <t>Генеральный директор</t>
  </si>
  <si>
    <t>М.П. Шилин</t>
  </si>
  <si>
    <t xml:space="preserve">Прочие неподконтрольные расходы </t>
  </si>
  <si>
    <t>расходы по оплате труда АУП</t>
  </si>
  <si>
    <t>СН2</t>
  </si>
  <si>
    <t>СН2                                                               НН</t>
  </si>
  <si>
    <t>107,71                          216,9</t>
  </si>
  <si>
    <t>30,78           80,33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</si>
</sst>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"/>
  </numFmts>
  <fonts count="14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0.8"/>
      <name val="Calibri"/>
      <family val="2"/>
      <charset val="204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 wrapText="1"/>
    </xf>
    <xf numFmtId="0" fontId="4" fillId="0" borderId="0" xfId="0" applyFont="1" applyFill="1"/>
    <xf numFmtId="0" fontId="4" fillId="0" borderId="1" xfId="0" applyFont="1" applyFill="1" applyBorder="1"/>
    <xf numFmtId="164" fontId="3" fillId="0" borderId="3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0" applyNumberFormat="1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49" fontId="6" fillId="2" borderId="9" xfId="0" applyNumberFormat="1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49" fontId="6" fillId="2" borderId="9" xfId="0" applyNumberFormat="1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 shrinkToFit="1"/>
    </xf>
    <xf numFmtId="49" fontId="7" fillId="0" borderId="11" xfId="0" applyNumberFormat="1" applyFont="1" applyFill="1" applyBorder="1" applyAlignment="1" applyProtection="1">
      <alignment horizontal="left" vertical="center" wrapText="1" shrinkToFit="1"/>
    </xf>
    <xf numFmtId="0" fontId="8" fillId="0" borderId="9" xfId="0" applyFont="1" applyFill="1" applyBorder="1" applyAlignment="1">
      <alignment horizontal="right" vertical="center" wrapText="1" shrinkToFit="1"/>
    </xf>
    <xf numFmtId="0" fontId="10" fillId="0" borderId="9" xfId="0" applyFont="1" applyFill="1" applyBorder="1" applyAlignment="1">
      <alignment horizontal="right" vertical="center" wrapText="1" shrinkToFit="1"/>
    </xf>
    <xf numFmtId="49" fontId="5" fillId="4" borderId="11" xfId="0" applyNumberFormat="1" applyFont="1" applyFill="1" applyBorder="1" applyAlignment="1" applyProtection="1">
      <alignment horizontal="left" vertical="center" wrapText="1" shrinkToFit="1"/>
    </xf>
    <xf numFmtId="0" fontId="6" fillId="2" borderId="9" xfId="0" applyFont="1" applyFill="1" applyBorder="1" applyAlignment="1">
      <alignment horizontal="left" vertical="center" wrapText="1" shrinkToFit="1"/>
    </xf>
    <xf numFmtId="0" fontId="8" fillId="2" borderId="9" xfId="0" applyFont="1" applyFill="1" applyBorder="1" applyAlignment="1">
      <alignment horizontal="left" vertical="center" wrapText="1" shrinkToFit="1"/>
    </xf>
    <xf numFmtId="49" fontId="7" fillId="0" borderId="11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Fill="1" applyAlignment="1">
      <alignment vertical="center"/>
    </xf>
    <xf numFmtId="49" fontId="7" fillId="0" borderId="12" xfId="0" applyNumberFormat="1" applyFont="1" applyFill="1" applyBorder="1" applyAlignment="1" applyProtection="1">
      <alignment horizontal="left" vertical="center" wrapText="1" shrinkToFit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/>
    <xf numFmtId="1" fontId="3" fillId="0" borderId="4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Fill="1" applyBorder="1" applyAlignment="1">
      <alignment horizontal="center"/>
    </xf>
    <xf numFmtId="49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 applyProtection="1">
      <alignment horizontal="left" vertical="center" wrapText="1"/>
    </xf>
    <xf numFmtId="49" fontId="9" fillId="0" borderId="18" xfId="0" applyNumberFormat="1" applyFont="1" applyFill="1" applyBorder="1" applyAlignment="1" applyProtection="1">
      <alignment horizontal="left" vertical="center" wrapText="1" shrinkToFit="1"/>
    </xf>
    <xf numFmtId="4" fontId="4" fillId="3" borderId="17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left" vertical="center" wrapText="1"/>
    </xf>
    <xf numFmtId="49" fontId="7" fillId="0" borderId="11" xfId="0" applyNumberFormat="1" applyFont="1" applyFill="1" applyBorder="1" applyAlignment="1" applyProtection="1">
      <alignment horizontal="left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/>
    </xf>
    <xf numFmtId="4" fontId="4" fillId="4" borderId="19" xfId="0" applyNumberFormat="1" applyFont="1" applyFill="1" applyBorder="1" applyAlignment="1">
      <alignment horizontal="center" vertical="center"/>
    </xf>
    <xf numFmtId="4" fontId="4" fillId="4" borderId="17" xfId="0" applyNumberFormat="1" applyFont="1" applyFill="1" applyBorder="1" applyAlignment="1">
      <alignment horizontal="center"/>
    </xf>
    <xf numFmtId="4" fontId="4" fillId="5" borderId="17" xfId="0" applyNumberFormat="1" applyFont="1" applyFill="1" applyBorder="1" applyAlignment="1">
      <alignment horizontal="center"/>
    </xf>
    <xf numFmtId="4" fontId="4" fillId="6" borderId="17" xfId="0" applyNumberFormat="1" applyFont="1" applyFill="1" applyBorder="1" applyAlignment="1">
      <alignment horizontal="center"/>
    </xf>
    <xf numFmtId="4" fontId="4" fillId="6" borderId="17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 applyProtection="1">
      <alignment horizontal="left" vertical="center" wrapText="1" shrinkToFit="1"/>
    </xf>
    <xf numFmtId="4" fontId="4" fillId="0" borderId="20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 applyProtection="1">
      <alignment horizontal="left" vertical="center" wrapText="1" shrinkToFit="1"/>
    </xf>
    <xf numFmtId="0" fontId="8" fillId="0" borderId="23" xfId="0" applyFont="1" applyFill="1" applyBorder="1" applyAlignment="1">
      <alignment horizontal="left" vertical="center" wrapText="1" shrinkToFit="1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4" fontId="4" fillId="0" borderId="24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" fontId="4" fillId="0" borderId="19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3" fillId="0" borderId="0" xfId="0" applyFont="1" applyFill="1" applyAlignment="1">
      <alignment vertical="center" wrapText="1"/>
    </xf>
    <xf numFmtId="4" fontId="8" fillId="0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7"/>
  <sheetViews>
    <sheetView tabSelected="1" topLeftCell="A63" workbookViewId="0">
      <selection activeCell="B85" sqref="B85"/>
    </sheetView>
  </sheetViews>
  <sheetFormatPr defaultRowHeight="15" x14ac:dyDescent="0.25"/>
  <cols>
    <col min="1" max="1" width="9.28515625" style="1" customWidth="1"/>
    <col min="2" max="2" width="45.5703125" style="1" customWidth="1"/>
    <col min="3" max="3" width="13.28515625" style="33" customWidth="1"/>
    <col min="4" max="4" width="13.28515625" style="1" customWidth="1"/>
    <col min="5" max="16384" width="9.140625" style="1"/>
  </cols>
  <sheetData>
    <row r="2" spans="1:4" ht="17.25" x14ac:dyDescent="0.3">
      <c r="B2" s="71" t="s">
        <v>0</v>
      </c>
      <c r="C2" s="72"/>
    </row>
    <row r="3" spans="1:4" ht="50.25" customHeight="1" x14ac:dyDescent="0.3">
      <c r="B3" s="71" t="s">
        <v>1</v>
      </c>
      <c r="C3" s="73"/>
    </row>
    <row r="4" spans="1:4" ht="30" customHeight="1" x14ac:dyDescent="0.25">
      <c r="B4" s="2" t="s">
        <v>2</v>
      </c>
      <c r="C4" s="35" t="s">
        <v>3</v>
      </c>
    </row>
    <row r="5" spans="1:4" ht="19.5" customHeight="1" x14ac:dyDescent="0.25">
      <c r="B5" s="2" t="s">
        <v>4</v>
      </c>
      <c r="C5" s="34">
        <v>5030004820</v>
      </c>
    </row>
    <row r="6" spans="1:4" ht="19.5" customHeight="1" x14ac:dyDescent="0.25">
      <c r="B6" s="2" t="s">
        <v>5</v>
      </c>
      <c r="C6" s="34">
        <v>503001001</v>
      </c>
    </row>
    <row r="7" spans="1:4" ht="18" customHeight="1" thickBot="1" x14ac:dyDescent="0.3">
      <c r="B7" s="3"/>
      <c r="C7" s="4"/>
    </row>
    <row r="8" spans="1:4" ht="15" customHeight="1" thickBot="1" x14ac:dyDescent="0.3">
      <c r="A8" s="65" t="s">
        <v>6</v>
      </c>
      <c r="B8" s="67" t="s">
        <v>7</v>
      </c>
      <c r="C8" s="69" t="s">
        <v>8</v>
      </c>
      <c r="D8" s="36">
        <v>2018</v>
      </c>
    </row>
    <row r="9" spans="1:4" ht="10.5" customHeight="1" x14ac:dyDescent="0.25">
      <c r="A9" s="66"/>
      <c r="B9" s="68"/>
      <c r="C9" s="70"/>
      <c r="D9" s="5"/>
    </row>
    <row r="10" spans="1:4" ht="16.5" thickBot="1" x14ac:dyDescent="0.3">
      <c r="A10" s="6" t="s">
        <v>9</v>
      </c>
      <c r="B10" s="7"/>
      <c r="C10" s="8"/>
      <c r="D10" s="9" t="s">
        <v>10</v>
      </c>
    </row>
    <row r="11" spans="1:4" ht="15.75" x14ac:dyDescent="0.25">
      <c r="A11" s="37" t="s">
        <v>11</v>
      </c>
      <c r="B11" s="10" t="s">
        <v>12</v>
      </c>
      <c r="C11" s="11"/>
      <c r="D11" s="38"/>
    </row>
    <row r="12" spans="1:4" ht="31.5" x14ac:dyDescent="0.25">
      <c r="A12" s="39" t="s">
        <v>13</v>
      </c>
      <c r="B12" s="12" t="s">
        <v>14</v>
      </c>
      <c r="C12" s="13" t="s">
        <v>15</v>
      </c>
      <c r="D12" s="40">
        <f>D13+D36+D52</f>
        <v>13860.97568</v>
      </c>
    </row>
    <row r="13" spans="1:4" ht="15.75" x14ac:dyDescent="0.25">
      <c r="A13" s="41" t="s">
        <v>16</v>
      </c>
      <c r="B13" s="14" t="s">
        <v>17</v>
      </c>
      <c r="C13" s="13" t="s">
        <v>15</v>
      </c>
      <c r="D13" s="40">
        <f>D14+D20+D23+D33+D34</f>
        <v>9148.4740000000002</v>
      </c>
    </row>
    <row r="14" spans="1:4" ht="15.75" x14ac:dyDescent="0.25">
      <c r="A14" s="42" t="s">
        <v>18</v>
      </c>
      <c r="B14" s="15" t="s">
        <v>19</v>
      </c>
      <c r="C14" s="16" t="s">
        <v>15</v>
      </c>
      <c r="D14" s="43">
        <f>D15+D16+D17</f>
        <v>1578.0989999999999</v>
      </c>
    </row>
    <row r="15" spans="1:4" ht="31.5" x14ac:dyDescent="0.25">
      <c r="A15" s="41" t="s">
        <v>20</v>
      </c>
      <c r="B15" s="17" t="s">
        <v>21</v>
      </c>
      <c r="C15" s="16" t="s">
        <v>15</v>
      </c>
      <c r="D15" s="43">
        <v>236.31700000000001</v>
      </c>
    </row>
    <row r="16" spans="1:4" ht="15.75" x14ac:dyDescent="0.25">
      <c r="A16" s="44" t="s">
        <v>22</v>
      </c>
      <c r="B16" s="17" t="s">
        <v>23</v>
      </c>
      <c r="C16" s="16" t="s">
        <v>15</v>
      </c>
      <c r="D16" s="43">
        <v>0</v>
      </c>
    </row>
    <row r="17" spans="1:4" ht="78.75" x14ac:dyDescent="0.25">
      <c r="A17" s="45" t="s">
        <v>24</v>
      </c>
      <c r="B17" s="15" t="s">
        <v>25</v>
      </c>
      <c r="C17" s="16" t="s">
        <v>15</v>
      </c>
      <c r="D17" s="46">
        <f>D18</f>
        <v>1341.7819999999999</v>
      </c>
    </row>
    <row r="18" spans="1:4" ht="15.75" x14ac:dyDescent="0.25">
      <c r="A18" s="45" t="s">
        <v>26</v>
      </c>
      <c r="B18" s="17" t="s">
        <v>27</v>
      </c>
      <c r="C18" s="16" t="s">
        <v>15</v>
      </c>
      <c r="D18" s="47">
        <v>1341.7819999999999</v>
      </c>
    </row>
    <row r="19" spans="1:4" ht="15.75" x14ac:dyDescent="0.25">
      <c r="A19" s="45"/>
      <c r="B19" s="17"/>
      <c r="C19" s="16"/>
      <c r="D19" s="48"/>
    </row>
    <row r="20" spans="1:4" ht="15.75" x14ac:dyDescent="0.25">
      <c r="A20" s="18" t="s">
        <v>28</v>
      </c>
      <c r="B20" s="15" t="s">
        <v>29</v>
      </c>
      <c r="C20" s="16" t="s">
        <v>15</v>
      </c>
      <c r="D20" s="49">
        <v>5163.0860000000002</v>
      </c>
    </row>
    <row r="21" spans="1:4" ht="15.75" x14ac:dyDescent="0.25">
      <c r="A21" s="18" t="s">
        <v>30</v>
      </c>
      <c r="B21" s="15" t="s">
        <v>27</v>
      </c>
      <c r="C21" s="16" t="s">
        <v>15</v>
      </c>
      <c r="D21" s="50">
        <v>0</v>
      </c>
    </row>
    <row r="22" spans="1:4" ht="15.75" x14ac:dyDescent="0.25">
      <c r="A22" s="18"/>
      <c r="B22" s="15"/>
      <c r="C22" s="16" t="s">
        <v>15</v>
      </c>
      <c r="D22" s="48"/>
    </row>
    <row r="23" spans="1:4" ht="31.5" x14ac:dyDescent="0.25">
      <c r="A23" s="19" t="s">
        <v>31</v>
      </c>
      <c r="B23" s="15" t="s">
        <v>32</v>
      </c>
      <c r="C23" s="16" t="s">
        <v>15</v>
      </c>
      <c r="D23" s="51">
        <f>D24+D25+D26+D27+D29+D31+D30</f>
        <v>2377.2890000000002</v>
      </c>
    </row>
    <row r="24" spans="1:4" ht="31.5" x14ac:dyDescent="0.25">
      <c r="A24" s="19"/>
      <c r="B24" s="20" t="s">
        <v>33</v>
      </c>
      <c r="C24" s="16" t="s">
        <v>15</v>
      </c>
      <c r="D24" s="51">
        <v>300.72899999999998</v>
      </c>
    </row>
    <row r="25" spans="1:4" ht="31.5" x14ac:dyDescent="0.25">
      <c r="A25" s="19"/>
      <c r="B25" s="20" t="s">
        <v>34</v>
      </c>
      <c r="C25" s="16" t="s">
        <v>15</v>
      </c>
      <c r="D25" s="51">
        <f>23.53+220</f>
        <v>243.53</v>
      </c>
    </row>
    <row r="26" spans="1:4" ht="31.5" x14ac:dyDescent="0.25">
      <c r="A26" s="19"/>
      <c r="B26" s="20" t="s">
        <v>35</v>
      </c>
      <c r="C26" s="16" t="s">
        <v>15</v>
      </c>
      <c r="D26" s="51">
        <v>1074.6600000000001</v>
      </c>
    </row>
    <row r="27" spans="1:4" ht="15.75" x14ac:dyDescent="0.25">
      <c r="A27" s="19"/>
      <c r="B27" s="20" t="s">
        <v>36</v>
      </c>
      <c r="C27" s="16"/>
      <c r="D27" s="51">
        <v>50.45</v>
      </c>
    </row>
    <row r="28" spans="1:4" ht="15.75" x14ac:dyDescent="0.25">
      <c r="A28" s="19"/>
      <c r="B28" s="15"/>
      <c r="C28" s="16"/>
      <c r="D28" s="51"/>
    </row>
    <row r="29" spans="1:4" ht="40.5" customHeight="1" x14ac:dyDescent="0.25">
      <c r="A29" s="19" t="s">
        <v>37</v>
      </c>
      <c r="B29" s="15" t="s">
        <v>38</v>
      </c>
      <c r="C29" s="16" t="s">
        <v>15</v>
      </c>
      <c r="D29" s="51">
        <v>0</v>
      </c>
    </row>
    <row r="30" spans="1:4" ht="15.75" x14ac:dyDescent="0.25">
      <c r="A30" s="19" t="s">
        <v>39</v>
      </c>
      <c r="B30" s="15" t="s">
        <v>40</v>
      </c>
      <c r="C30" s="16" t="s">
        <v>15</v>
      </c>
      <c r="D30" s="51">
        <v>6.52</v>
      </c>
    </row>
    <row r="31" spans="1:4" ht="31.5" x14ac:dyDescent="0.25">
      <c r="A31" s="19" t="s">
        <v>41</v>
      </c>
      <c r="B31" s="15" t="s">
        <v>42</v>
      </c>
      <c r="C31" s="16" t="s">
        <v>15</v>
      </c>
      <c r="D31" s="51">
        <f>D32</f>
        <v>701.4</v>
      </c>
    </row>
    <row r="32" spans="1:4" ht="15.75" x14ac:dyDescent="0.25">
      <c r="A32" s="19"/>
      <c r="B32" s="15" t="s">
        <v>43</v>
      </c>
      <c r="C32" s="16" t="s">
        <v>15</v>
      </c>
      <c r="D32" s="51">
        <f>7.31+688.09+6</f>
        <v>701.4</v>
      </c>
    </row>
    <row r="33" spans="1:4" ht="47.25" x14ac:dyDescent="0.25">
      <c r="A33" s="19" t="s">
        <v>44</v>
      </c>
      <c r="B33" s="15" t="s">
        <v>45</v>
      </c>
      <c r="C33" s="16" t="s">
        <v>15</v>
      </c>
      <c r="D33" s="48">
        <v>0</v>
      </c>
    </row>
    <row r="34" spans="1:4" ht="31.5" x14ac:dyDescent="0.25">
      <c r="A34" s="19" t="s">
        <v>46</v>
      </c>
      <c r="B34" s="15" t="s">
        <v>47</v>
      </c>
      <c r="C34" s="16" t="s">
        <v>15</v>
      </c>
      <c r="D34" s="48">
        <v>30</v>
      </c>
    </row>
    <row r="35" spans="1:4" ht="15.75" x14ac:dyDescent="0.25">
      <c r="A35" s="19"/>
      <c r="B35" s="21"/>
      <c r="C35" s="16"/>
      <c r="D35" s="48"/>
    </row>
    <row r="36" spans="1:4" ht="31.5" x14ac:dyDescent="0.25">
      <c r="A36" s="22" t="s">
        <v>48</v>
      </c>
      <c r="B36" s="23" t="s">
        <v>49</v>
      </c>
      <c r="C36" s="13" t="s">
        <v>15</v>
      </c>
      <c r="D36" s="40">
        <f>D37+D39+D40+D41+D42+D43+D44+D45+D46+D47+D49+D50</f>
        <v>4712.5016799999994</v>
      </c>
    </row>
    <row r="37" spans="1:4" ht="15.75" x14ac:dyDescent="0.25">
      <c r="A37" s="19" t="s">
        <v>50</v>
      </c>
      <c r="B37" s="15" t="s">
        <v>51</v>
      </c>
      <c r="C37" s="16" t="s">
        <v>15</v>
      </c>
      <c r="D37" s="52">
        <v>0</v>
      </c>
    </row>
    <row r="38" spans="1:4" ht="15.75" x14ac:dyDescent="0.25">
      <c r="A38" s="19"/>
      <c r="B38" s="15"/>
      <c r="C38" s="16"/>
      <c r="D38" s="52"/>
    </row>
    <row r="39" spans="1:4" ht="47.25" x14ac:dyDescent="0.25">
      <c r="A39" s="19" t="s">
        <v>52</v>
      </c>
      <c r="B39" s="15" t="s">
        <v>53</v>
      </c>
      <c r="C39" s="16" t="s">
        <v>15</v>
      </c>
      <c r="D39" s="52">
        <v>0</v>
      </c>
    </row>
    <row r="40" spans="1:4" ht="15.75" x14ac:dyDescent="0.25">
      <c r="A40" s="19" t="s">
        <v>54</v>
      </c>
      <c r="B40" s="15" t="s">
        <v>55</v>
      </c>
      <c r="C40" s="16" t="s">
        <v>15</v>
      </c>
      <c r="D40" s="52">
        <v>0</v>
      </c>
    </row>
    <row r="41" spans="1:4" ht="15.75" x14ac:dyDescent="0.25">
      <c r="A41" s="19" t="s">
        <v>56</v>
      </c>
      <c r="B41" s="15" t="s">
        <v>57</v>
      </c>
      <c r="C41" s="16" t="s">
        <v>15</v>
      </c>
      <c r="D41" s="52">
        <v>1581.376</v>
      </c>
    </row>
    <row r="42" spans="1:4" ht="63" x14ac:dyDescent="0.25">
      <c r="A42" s="19" t="s">
        <v>58</v>
      </c>
      <c r="B42" s="15" t="s">
        <v>59</v>
      </c>
      <c r="C42" s="16" t="s">
        <v>15</v>
      </c>
      <c r="D42" s="52">
        <v>0</v>
      </c>
    </row>
    <row r="43" spans="1:4" ht="15.75" x14ac:dyDescent="0.25">
      <c r="A43" s="19" t="s">
        <v>60</v>
      </c>
      <c r="B43" s="15" t="s">
        <v>61</v>
      </c>
      <c r="C43" s="16" t="s">
        <v>15</v>
      </c>
      <c r="D43" s="52">
        <v>2096.21468</v>
      </c>
    </row>
    <row r="44" spans="1:4" ht="15.75" x14ac:dyDescent="0.25">
      <c r="A44" s="19" t="s">
        <v>62</v>
      </c>
      <c r="B44" s="15" t="s">
        <v>63</v>
      </c>
      <c r="C44" s="16" t="s">
        <v>15</v>
      </c>
      <c r="D44" s="52">
        <v>0</v>
      </c>
    </row>
    <row r="45" spans="1:4" ht="15.75" x14ac:dyDescent="0.25">
      <c r="A45" s="19" t="s">
        <v>64</v>
      </c>
      <c r="B45" s="15" t="s">
        <v>65</v>
      </c>
      <c r="C45" s="16" t="s">
        <v>15</v>
      </c>
      <c r="D45" s="52">
        <v>6</v>
      </c>
    </row>
    <row r="46" spans="1:4" ht="15.75" x14ac:dyDescent="0.25">
      <c r="A46" s="19" t="s">
        <v>66</v>
      </c>
      <c r="B46" s="15" t="s">
        <v>67</v>
      </c>
      <c r="C46" s="16" t="s">
        <v>15</v>
      </c>
      <c r="D46" s="53">
        <f>24.09+534.68</f>
        <v>558.77</v>
      </c>
    </row>
    <row r="47" spans="1:4" ht="78.75" x14ac:dyDescent="0.25">
      <c r="A47" s="19" t="s">
        <v>68</v>
      </c>
      <c r="B47" s="15" t="s">
        <v>69</v>
      </c>
      <c r="C47" s="16" t="s">
        <v>15</v>
      </c>
      <c r="D47" s="52">
        <v>0</v>
      </c>
    </row>
    <row r="48" spans="1:4" ht="31.5" x14ac:dyDescent="0.25">
      <c r="A48" s="19" t="s">
        <v>70</v>
      </c>
      <c r="B48" s="15" t="s">
        <v>71</v>
      </c>
      <c r="C48" s="16" t="s">
        <v>15</v>
      </c>
      <c r="D48" s="52">
        <v>0</v>
      </c>
    </row>
    <row r="49" spans="1:4" ht="141.75" x14ac:dyDescent="0.25">
      <c r="A49" s="19" t="s">
        <v>72</v>
      </c>
      <c r="B49" s="15" t="s">
        <v>73</v>
      </c>
      <c r="C49" s="16" t="s">
        <v>15</v>
      </c>
      <c r="D49" s="53">
        <v>0</v>
      </c>
    </row>
    <row r="50" spans="1:4" ht="15.75" x14ac:dyDescent="0.25">
      <c r="A50" s="19" t="s">
        <v>74</v>
      </c>
      <c r="B50" s="15" t="s">
        <v>121</v>
      </c>
      <c r="C50" s="16" t="s">
        <v>15</v>
      </c>
      <c r="D50" s="52">
        <f>D51</f>
        <v>470.14099999999996</v>
      </c>
    </row>
    <row r="51" spans="1:4" ht="15.75" x14ac:dyDescent="0.25">
      <c r="A51" s="19"/>
      <c r="B51" s="15" t="s">
        <v>122</v>
      </c>
      <c r="C51" s="16" t="s">
        <v>15</v>
      </c>
      <c r="D51" s="52">
        <v>470.14099999999996</v>
      </c>
    </row>
    <row r="52" spans="1:4" ht="63" x14ac:dyDescent="0.25">
      <c r="A52" s="19" t="s">
        <v>75</v>
      </c>
      <c r="B52" s="24" t="s">
        <v>76</v>
      </c>
      <c r="C52" s="13" t="s">
        <v>15</v>
      </c>
      <c r="D52" s="64">
        <v>0</v>
      </c>
    </row>
    <row r="53" spans="1:4" ht="15.75" x14ac:dyDescent="0.25">
      <c r="A53" s="19"/>
      <c r="B53" s="15"/>
      <c r="C53" s="16"/>
      <c r="D53" s="48"/>
    </row>
    <row r="54" spans="1:4" ht="31.5" x14ac:dyDescent="0.25">
      <c r="A54" s="25" t="s">
        <v>77</v>
      </c>
      <c r="B54" s="15" t="s">
        <v>78</v>
      </c>
      <c r="C54" s="16" t="s">
        <v>15</v>
      </c>
      <c r="D54" s="48">
        <f>D16+D21+D18</f>
        <v>1341.7819999999999</v>
      </c>
    </row>
    <row r="55" spans="1:4" s="26" customFormat="1" ht="47.25" x14ac:dyDescent="0.25">
      <c r="A55" s="25" t="s">
        <v>79</v>
      </c>
      <c r="B55" s="15" t="s">
        <v>80</v>
      </c>
      <c r="C55" s="16" t="s">
        <v>15</v>
      </c>
      <c r="D55" s="46">
        <v>3343.8069999999998</v>
      </c>
    </row>
    <row r="56" spans="1:4" ht="15.75" x14ac:dyDescent="0.25">
      <c r="A56" s="27"/>
      <c r="B56" s="15"/>
      <c r="C56" s="16"/>
      <c r="D56" s="48"/>
    </row>
    <row r="57" spans="1:4" ht="15.75" x14ac:dyDescent="0.25">
      <c r="A57" s="27" t="s">
        <v>16</v>
      </c>
      <c r="B57" s="15" t="s">
        <v>81</v>
      </c>
      <c r="C57" s="28"/>
      <c r="D57" s="48"/>
    </row>
    <row r="58" spans="1:4" ht="15.75" x14ac:dyDescent="0.25">
      <c r="A58" s="18"/>
      <c r="B58" s="15" t="s">
        <v>82</v>
      </c>
      <c r="C58" s="29" t="s">
        <v>83</v>
      </c>
      <c r="D58" s="54">
        <v>1.5979000000000001</v>
      </c>
    </row>
    <row r="59" spans="1:4" ht="15.75" x14ac:dyDescent="0.25">
      <c r="A59" s="55" t="s">
        <v>48</v>
      </c>
      <c r="B59" s="15" t="s">
        <v>81</v>
      </c>
      <c r="C59" s="30"/>
      <c r="D59" s="56"/>
    </row>
    <row r="60" spans="1:4" ht="63" x14ac:dyDescent="0.25">
      <c r="A60" s="18"/>
      <c r="B60" s="15" t="s">
        <v>84</v>
      </c>
      <c r="C60" s="31" t="s">
        <v>15</v>
      </c>
      <c r="D60" s="63">
        <f>D55/D58/1000</f>
        <v>2.0926259465548527</v>
      </c>
    </row>
    <row r="61" spans="1:4" ht="15.75" x14ac:dyDescent="0.25">
      <c r="A61" s="18"/>
      <c r="B61" s="15"/>
      <c r="C61" s="16"/>
      <c r="D61" s="48"/>
    </row>
    <row r="62" spans="1:4" ht="78.75" x14ac:dyDescent="0.25">
      <c r="A62" s="25" t="s">
        <v>85</v>
      </c>
      <c r="B62" s="15" t="s">
        <v>86</v>
      </c>
      <c r="C62" s="16" t="s">
        <v>87</v>
      </c>
      <c r="D62" s="48" t="s">
        <v>87</v>
      </c>
    </row>
    <row r="63" spans="1:4" ht="31.5" x14ac:dyDescent="0.25">
      <c r="A63" s="25" t="s">
        <v>88</v>
      </c>
      <c r="B63" s="15" t="s">
        <v>89</v>
      </c>
      <c r="C63" s="16" t="s">
        <v>90</v>
      </c>
      <c r="D63" s="75">
        <v>379</v>
      </c>
    </row>
    <row r="64" spans="1:4" ht="31.5" x14ac:dyDescent="0.25">
      <c r="A64" s="25" t="s">
        <v>91</v>
      </c>
      <c r="B64" s="15" t="s">
        <v>92</v>
      </c>
      <c r="C64" s="16" t="s">
        <v>93</v>
      </c>
      <c r="D64" s="48">
        <v>39.36</v>
      </c>
    </row>
    <row r="65" spans="1:5" ht="31.5" x14ac:dyDescent="0.25">
      <c r="A65" s="25" t="s">
        <v>94</v>
      </c>
      <c r="B65" s="15" t="s">
        <v>95</v>
      </c>
      <c r="C65" s="16" t="s">
        <v>93</v>
      </c>
      <c r="D65" s="48">
        <v>39.36</v>
      </c>
      <c r="E65" s="1" t="s">
        <v>123</v>
      </c>
    </row>
    <row r="66" spans="1:5" ht="31.5" x14ac:dyDescent="0.25">
      <c r="A66" s="25" t="s">
        <v>96</v>
      </c>
      <c r="B66" s="15" t="s">
        <v>97</v>
      </c>
      <c r="C66" s="16" t="s">
        <v>98</v>
      </c>
      <c r="D66" s="48">
        <v>324.61</v>
      </c>
    </row>
    <row r="67" spans="1:5" ht="45.75" x14ac:dyDescent="0.25">
      <c r="A67" s="25" t="s">
        <v>99</v>
      </c>
      <c r="B67" s="15" t="s">
        <v>100</v>
      </c>
      <c r="C67" s="16" t="s">
        <v>98</v>
      </c>
      <c r="D67" s="57" t="s">
        <v>125</v>
      </c>
      <c r="E67" s="74" t="s">
        <v>124</v>
      </c>
    </row>
    <row r="68" spans="1:5" ht="31.5" x14ac:dyDescent="0.25">
      <c r="A68" s="25" t="s">
        <v>101</v>
      </c>
      <c r="B68" s="15" t="s">
        <v>102</v>
      </c>
      <c r="C68" s="16" t="s">
        <v>98</v>
      </c>
      <c r="D68" s="48">
        <v>616.1</v>
      </c>
    </row>
    <row r="69" spans="1:5" ht="31.5" x14ac:dyDescent="0.25">
      <c r="A69" s="25" t="s">
        <v>103</v>
      </c>
      <c r="B69" s="15" t="s">
        <v>104</v>
      </c>
      <c r="C69" s="16" t="s">
        <v>98</v>
      </c>
      <c r="D69" s="57">
        <f>D68</f>
        <v>616.1</v>
      </c>
      <c r="E69" s="74" t="s">
        <v>123</v>
      </c>
    </row>
    <row r="70" spans="1:5" ht="15.75" x14ac:dyDescent="0.25">
      <c r="A70" s="25" t="s">
        <v>105</v>
      </c>
      <c r="B70" s="15" t="s">
        <v>106</v>
      </c>
      <c r="C70" s="16" t="s">
        <v>107</v>
      </c>
      <c r="D70" s="48">
        <f>30.78+80.33</f>
        <v>111.11</v>
      </c>
    </row>
    <row r="71" spans="1:5" ht="31.5" x14ac:dyDescent="0.25">
      <c r="A71" s="25" t="s">
        <v>108</v>
      </c>
      <c r="B71" s="15" t="s">
        <v>109</v>
      </c>
      <c r="C71" s="16" t="s">
        <v>107</v>
      </c>
      <c r="D71" s="57" t="s">
        <v>126</v>
      </c>
      <c r="E71" s="74" t="s">
        <v>124</v>
      </c>
    </row>
    <row r="72" spans="1:5" ht="15.75" x14ac:dyDescent="0.25">
      <c r="A72" s="25" t="s">
        <v>110</v>
      </c>
      <c r="B72" s="15" t="s">
        <v>111</v>
      </c>
      <c r="C72" s="16" t="s">
        <v>112</v>
      </c>
      <c r="D72" s="48">
        <v>100</v>
      </c>
    </row>
    <row r="73" spans="1:5" ht="31.5" x14ac:dyDescent="0.25">
      <c r="A73" s="25" t="s">
        <v>113</v>
      </c>
      <c r="B73" s="15" t="s">
        <v>114</v>
      </c>
      <c r="C73" s="16" t="s">
        <v>15</v>
      </c>
      <c r="D73" s="48">
        <v>0</v>
      </c>
    </row>
    <row r="74" spans="1:5" ht="31.5" x14ac:dyDescent="0.25">
      <c r="A74" s="25" t="s">
        <v>115</v>
      </c>
      <c r="B74" s="15" t="s">
        <v>116</v>
      </c>
      <c r="C74" s="16" t="s">
        <v>15</v>
      </c>
      <c r="D74" s="48">
        <v>0</v>
      </c>
    </row>
    <row r="75" spans="1:5" ht="48" thickBot="1" x14ac:dyDescent="0.3">
      <c r="A75" s="58" t="s">
        <v>117</v>
      </c>
      <c r="B75" s="59" t="s">
        <v>118</v>
      </c>
      <c r="C75" s="60" t="s">
        <v>112</v>
      </c>
      <c r="D75" s="61">
        <v>3.44</v>
      </c>
    </row>
    <row r="76" spans="1:5" x14ac:dyDescent="0.25">
      <c r="C76" s="1"/>
    </row>
    <row r="77" spans="1:5" x14ac:dyDescent="0.25">
      <c r="C77" s="1"/>
    </row>
    <row r="78" spans="1:5" ht="15.75" x14ac:dyDescent="0.25">
      <c r="B78" s="32" t="s">
        <v>119</v>
      </c>
      <c r="C78" s="62" t="s">
        <v>120</v>
      </c>
    </row>
    <row r="79" spans="1:5" x14ac:dyDescent="0.25">
      <c r="C79" s="1"/>
    </row>
    <row r="80" spans="1:5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</sheetData>
  <mergeCells count="5">
    <mergeCell ref="A8:A9"/>
    <mergeCell ref="B8:B9"/>
    <mergeCell ref="C8:C9"/>
    <mergeCell ref="B2:C2"/>
    <mergeCell ref="B3:C3"/>
  </mergeCells>
  <pageMargins left="0.23622047244094491" right="0.23622047244094491" top="0.35433070866141736" bottom="0.35433070866141736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2019-10-30T13:26:53Z</dcterms:modified>
</cp:coreProperties>
</file>